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510" windowHeight="5190" activeTab="0"/>
  </bookViews>
  <sheets>
    <sheet name="Stand 31.12.2000" sheetId="1" r:id="rId1"/>
  </sheets>
  <definedNames>
    <definedName name="_31.12.93">'Stand 31.12.2000'!$H$3</definedName>
    <definedName name="datum">'Stand 31.12.2000'!$H$3</definedName>
    <definedName name="_xlnm.Print_Area" localSheetId="0">'Stand 31.12.2000'!$A$1:$N$42</definedName>
  </definedNames>
  <calcPr fullCalcOnLoad="1"/>
</workbook>
</file>

<file path=xl/comments1.xml><?xml version="1.0" encoding="utf-8"?>
<comments xmlns="http://schemas.openxmlformats.org/spreadsheetml/2006/main">
  <authors>
    <author>Oberdieck</author>
  </authors>
  <commentList>
    <comment ref="G40" authorId="0">
      <text>
        <r>
          <rPr>
            <b/>
            <sz val="8"/>
            <rFont val="Tahoma"/>
            <family val="0"/>
          </rPr>
          <t>Oberdieck:</t>
        </r>
        <r>
          <rPr>
            <sz val="8"/>
            <rFont val="Tahoma"/>
            <family val="0"/>
          </rPr>
          <t xml:space="preserve">
inkl. Kreisbinnenwanderung</t>
        </r>
      </text>
    </comment>
    <comment ref="H40" authorId="0">
      <text>
        <r>
          <rPr>
            <b/>
            <sz val="8"/>
            <rFont val="Tahoma"/>
            <family val="0"/>
          </rPr>
          <t>Oberdieck:</t>
        </r>
        <r>
          <rPr>
            <sz val="8"/>
            <rFont val="Tahoma"/>
            <family val="0"/>
          </rPr>
          <t xml:space="preserve">
inkl. Kreisbinnenwanderung</t>
        </r>
      </text>
    </comment>
  </commentList>
</comments>
</file>

<file path=xl/sharedStrings.xml><?xml version="1.0" encoding="utf-8"?>
<sst xmlns="http://schemas.openxmlformats.org/spreadsheetml/2006/main" count="112" uniqueCount="78">
  <si>
    <t>Landkreis Göttingen</t>
  </si>
  <si>
    <t xml:space="preserve">   </t>
  </si>
  <si>
    <t xml:space="preserve">  Bevölkerungsvorgänge</t>
  </si>
  <si>
    <t>Der Landrat</t>
  </si>
  <si>
    <t>in den Gemeinden und Städten des Landkreises Göttingen</t>
  </si>
  <si>
    <t xml:space="preserve">     10 / 12 36 03</t>
  </si>
  <si>
    <t xml:space="preserve"> </t>
  </si>
  <si>
    <t>vom</t>
  </si>
  <si>
    <t>Nicht Drucken</t>
  </si>
  <si>
    <t>Differenz</t>
  </si>
  <si>
    <t>Bezeichnung</t>
  </si>
  <si>
    <t xml:space="preserve">  Hauptwohn-</t>
  </si>
  <si>
    <t xml:space="preserve">  Lebend-</t>
  </si>
  <si>
    <t>Wanderungs-</t>
  </si>
  <si>
    <t xml:space="preserve">  Bevölkerungszu-/ab-</t>
  </si>
  <si>
    <t xml:space="preserve">   Fläche</t>
  </si>
  <si>
    <t>Bevölkerungs-</t>
  </si>
  <si>
    <t>Bev.letzter Stand</t>
  </si>
  <si>
    <t xml:space="preserve">  bevölkerung</t>
  </si>
  <si>
    <t xml:space="preserve">   Gewinn/</t>
  </si>
  <si>
    <t xml:space="preserve">            nahme</t>
  </si>
  <si>
    <t xml:space="preserve">       in</t>
  </si>
  <si>
    <t xml:space="preserve">       dichte</t>
  </si>
  <si>
    <t>zum vorherigen Stand</t>
  </si>
  <si>
    <t xml:space="preserve">   Verlust</t>
  </si>
  <si>
    <t xml:space="preserve">  Anzahl</t>
  </si>
  <si>
    <t xml:space="preserve">  Prozent</t>
  </si>
  <si>
    <t xml:space="preserve">    qkm</t>
  </si>
  <si>
    <t xml:space="preserve"> (Sp-L ./. C)</t>
  </si>
  <si>
    <t>STÄDTE</t>
  </si>
  <si>
    <t>Duderstadt</t>
  </si>
  <si>
    <t>Hann.Münden</t>
  </si>
  <si>
    <t>FLECKEN</t>
  </si>
  <si>
    <t>Adelebsen</t>
  </si>
  <si>
    <t>GEMEINDEN</t>
  </si>
  <si>
    <t>Friedland</t>
  </si>
  <si>
    <t>Gleichen</t>
  </si>
  <si>
    <t>Rosdorf</t>
  </si>
  <si>
    <t>Staufenberg</t>
  </si>
  <si>
    <t>SAMTGEMEINDE</t>
  </si>
  <si>
    <t>Dransfeld</t>
  </si>
  <si>
    <t>davon in Mitgliedsgemeinden</t>
  </si>
  <si>
    <t>Bühren</t>
  </si>
  <si>
    <t>Dransfeld(Stadt)</t>
  </si>
  <si>
    <t>Jühnde</t>
  </si>
  <si>
    <t>Niemetal</t>
  </si>
  <si>
    <t>Scheden</t>
  </si>
  <si>
    <t>Gieboldehausen</t>
  </si>
  <si>
    <t>Bilshausen</t>
  </si>
  <si>
    <t>Bodensee</t>
  </si>
  <si>
    <t>Krebeck</t>
  </si>
  <si>
    <t>Obernfeld</t>
  </si>
  <si>
    <t>Rhumspringe</t>
  </si>
  <si>
    <t>Rollshausen</t>
  </si>
  <si>
    <t>Rüdershausen</t>
  </si>
  <si>
    <t>Wollbrandshausen</t>
  </si>
  <si>
    <t>Wollershausen</t>
  </si>
  <si>
    <t>Radolfshausen</t>
  </si>
  <si>
    <t>Ebergötzen</t>
  </si>
  <si>
    <t>Landolfshausen</t>
  </si>
  <si>
    <t>Seeburg</t>
  </si>
  <si>
    <t>Seulingen</t>
  </si>
  <si>
    <t>Waake</t>
  </si>
  <si>
    <t>Landkreis Göttingen insgesamt:</t>
  </si>
  <si>
    <t xml:space="preserve">  geborene</t>
  </si>
  <si>
    <t>01.01. -</t>
  </si>
  <si>
    <t>Gestor-</t>
  </si>
  <si>
    <t>bene</t>
  </si>
  <si>
    <t xml:space="preserve">  Geburten-</t>
  </si>
  <si>
    <t xml:space="preserve">überschuß </t>
  </si>
  <si>
    <t>od.dDefizit</t>
  </si>
  <si>
    <t>Zugezo-</t>
  </si>
  <si>
    <t>gene</t>
  </si>
  <si>
    <t>Fort-</t>
  </si>
  <si>
    <t>gezogene</t>
  </si>
  <si>
    <t>Bovenden +</t>
  </si>
  <si>
    <t>Göttingen +</t>
  </si>
  <si>
    <t>+ = Gemeinde weist durch Grenzänderungen im 2. Halbjahr 2000 bedingte Bevölkerungszu- oder -abnahme auf!</t>
  </si>
</sst>
</file>

<file path=xl/styles.xml><?xml version="1.0" encoding="utf-8"?>
<styleSheet xmlns="http://schemas.openxmlformats.org/spreadsheetml/2006/main">
  <numFmts count="22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0.0"/>
    <numFmt numFmtId="177" formatCode="#,##0.0;[Red]\-#,##0.0"/>
  </numFmts>
  <fonts count="1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Helv"/>
      <family val="0"/>
    </font>
    <font>
      <sz val="6"/>
      <name val="Helv"/>
      <family val="0"/>
    </font>
    <font>
      <b/>
      <sz val="8"/>
      <name val="Helvetica"/>
      <family val="0"/>
    </font>
    <font>
      <b/>
      <sz val="8"/>
      <name val="Helvetica-Narrow"/>
      <family val="0"/>
    </font>
    <font>
      <sz val="8"/>
      <name val="Helvetica-Narrow"/>
      <family val="0"/>
    </font>
    <font>
      <b/>
      <sz val="8"/>
      <name val="Helv"/>
      <family val="0"/>
    </font>
    <font>
      <sz val="7"/>
      <name val="Helv"/>
      <family val="0"/>
    </font>
    <font>
      <sz val="9"/>
      <name val="Helvetica-Narrow"/>
      <family val="2"/>
    </font>
    <font>
      <b/>
      <sz val="12"/>
      <name val="Helvetica-Narrow"/>
      <family val="2"/>
    </font>
    <font>
      <sz val="8.5"/>
      <name val="MS Sans Serif"/>
      <family val="2"/>
    </font>
    <font>
      <b/>
      <sz val="10"/>
      <name val="Helv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double"/>
      <right style="thin"/>
      <top style="double"/>
      <bottom style="dotted"/>
    </border>
    <border>
      <left style="thin"/>
      <right style="thin"/>
      <top style="double"/>
      <bottom style="dotted"/>
    </border>
    <border>
      <left style="thin"/>
      <right style="double"/>
      <top style="double"/>
      <bottom style="dotted"/>
    </border>
    <border>
      <left style="double"/>
      <right style="thin"/>
      <top>
        <color indexed="63"/>
      </top>
      <bottom style="dotted"/>
    </border>
    <border>
      <left style="thin"/>
      <right style="double"/>
      <top>
        <color indexed="63"/>
      </top>
      <bottom style="dotted"/>
    </border>
    <border>
      <left style="double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 horizontal="right"/>
    </xf>
    <xf numFmtId="14" fontId="8" fillId="0" borderId="0" xfId="0" applyNumberFormat="1" applyFont="1" applyAlignment="1">
      <alignment horizontal="left"/>
    </xf>
    <xf numFmtId="0" fontId="0" fillId="0" borderId="1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10" fillId="0" borderId="3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3" xfId="0" applyFont="1" applyBorder="1" applyAlignment="1" applyProtection="1">
      <alignment/>
      <protection locked="0"/>
    </xf>
    <xf numFmtId="3" fontId="4" fillId="0" borderId="3" xfId="0" applyNumberFormat="1" applyFont="1" applyBorder="1" applyAlignment="1">
      <alignment/>
    </xf>
    <xf numFmtId="2" fontId="4" fillId="0" borderId="3" xfId="0" applyNumberFormat="1" applyFont="1" applyBorder="1" applyAlignment="1">
      <alignment/>
    </xf>
    <xf numFmtId="3" fontId="0" fillId="0" borderId="3" xfId="0" applyNumberFormat="1" applyBorder="1" applyAlignment="1" applyProtection="1">
      <alignment/>
      <protection locked="0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4" fillId="0" borderId="7" xfId="0" applyFont="1" applyBorder="1" applyAlignment="1">
      <alignment/>
    </xf>
    <xf numFmtId="14" fontId="10" fillId="0" borderId="7" xfId="0" applyNumberFormat="1" applyFont="1" applyBorder="1" applyAlignment="1">
      <alignment horizontal="centerContinuous"/>
    </xf>
    <xf numFmtId="0" fontId="10" fillId="0" borderId="7" xfId="0" applyFont="1" applyBorder="1" applyAlignment="1">
      <alignment/>
    </xf>
    <xf numFmtId="0" fontId="8" fillId="0" borderId="7" xfId="0" applyFont="1" applyBorder="1" applyAlignment="1" applyProtection="1">
      <alignment/>
      <protection locked="0"/>
    </xf>
    <xf numFmtId="0" fontId="4" fillId="0" borderId="8" xfId="0" applyFont="1" applyBorder="1" applyAlignment="1">
      <alignment/>
    </xf>
    <xf numFmtId="2" fontId="0" fillId="0" borderId="0" xfId="0" applyNumberForma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3" fontId="13" fillId="0" borderId="9" xfId="0" applyNumberFormat="1" applyFont="1" applyBorder="1" applyAlignment="1">
      <alignment/>
    </xf>
    <xf numFmtId="173" fontId="4" fillId="0" borderId="3" xfId="15" applyNumberFormat="1" applyFont="1" applyBorder="1" applyAlignment="1">
      <alignment/>
    </xf>
    <xf numFmtId="3" fontId="0" fillId="0" borderId="0" xfId="0" applyNumberFormat="1" applyAlignment="1">
      <alignment/>
    </xf>
    <xf numFmtId="3" fontId="13" fillId="0" borderId="0" xfId="0" applyNumberFormat="1" applyFont="1" applyBorder="1" applyAlignment="1">
      <alignment/>
    </xf>
    <xf numFmtId="2" fontId="4" fillId="0" borderId="8" xfId="0" applyNumberFormat="1" applyFont="1" applyBorder="1" applyAlignment="1">
      <alignment/>
    </xf>
    <xf numFmtId="173" fontId="4" fillId="0" borderId="8" xfId="15" applyNumberFormat="1" applyFont="1" applyBorder="1" applyAlignment="1">
      <alignment/>
    </xf>
    <xf numFmtId="3" fontId="0" fillId="0" borderId="8" xfId="0" applyNumberFormat="1" applyBorder="1" applyAlignment="1" applyProtection="1">
      <alignment/>
      <protection locked="0"/>
    </xf>
    <xf numFmtId="0" fontId="14" fillId="0" borderId="10" xfId="0" applyFont="1" applyBorder="1" applyAlignment="1">
      <alignment/>
    </xf>
    <xf numFmtId="3" fontId="1" fillId="0" borderId="3" xfId="0" applyNumberFormat="1" applyFont="1" applyBorder="1" applyAlignment="1" applyProtection="1">
      <alignment/>
      <protection locked="0"/>
    </xf>
    <xf numFmtId="0" fontId="1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2" fontId="4" fillId="0" borderId="12" xfId="0" applyNumberFormat="1" applyFont="1" applyBorder="1" applyAlignment="1">
      <alignment/>
    </xf>
    <xf numFmtId="2" fontId="4" fillId="0" borderId="14" xfId="0" applyNumberFormat="1" applyFont="1" applyBorder="1" applyAlignment="1">
      <alignment/>
    </xf>
    <xf numFmtId="2" fontId="14" fillId="0" borderId="15" xfId="0" applyNumberFormat="1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10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9" fillId="0" borderId="23" xfId="0" applyFont="1" applyBorder="1" applyAlignment="1">
      <alignment/>
    </xf>
    <xf numFmtId="2" fontId="4" fillId="0" borderId="20" xfId="0" applyNumberFormat="1" applyFont="1" applyBorder="1" applyAlignment="1">
      <alignment/>
    </xf>
    <xf numFmtId="0" fontId="4" fillId="0" borderId="24" xfId="0" applyFont="1" applyBorder="1" applyAlignment="1">
      <alignment/>
    </xf>
    <xf numFmtId="0" fontId="9" fillId="0" borderId="25" xfId="0" applyFont="1" applyBorder="1" applyAlignment="1">
      <alignment/>
    </xf>
    <xf numFmtId="2" fontId="4" fillId="0" borderId="26" xfId="0" applyNumberFormat="1" applyFont="1" applyBorder="1" applyAlignment="1">
      <alignment/>
    </xf>
    <xf numFmtId="0" fontId="14" fillId="0" borderId="27" xfId="0" applyFont="1" applyBorder="1" applyAlignment="1">
      <alignment/>
    </xf>
    <xf numFmtId="0" fontId="9" fillId="2" borderId="28" xfId="0" applyFont="1" applyFill="1" applyBorder="1" applyAlignment="1">
      <alignment/>
    </xf>
    <xf numFmtId="0" fontId="4" fillId="2" borderId="29" xfId="0" applyFont="1" applyFill="1" applyBorder="1" applyAlignment="1">
      <alignment/>
    </xf>
    <xf numFmtId="0" fontId="13" fillId="2" borderId="29" xfId="0" applyFont="1" applyFill="1" applyBorder="1" applyAlignment="1">
      <alignment/>
    </xf>
    <xf numFmtId="0" fontId="4" fillId="2" borderId="29" xfId="0" applyFont="1" applyFill="1" applyBorder="1" applyAlignment="1" applyProtection="1">
      <alignment/>
      <protection/>
    </xf>
    <xf numFmtId="2" fontId="4" fillId="2" borderId="29" xfId="0" applyNumberFormat="1" applyFont="1" applyFill="1" applyBorder="1" applyAlignment="1" applyProtection="1">
      <alignment/>
      <protection/>
    </xf>
    <xf numFmtId="2" fontId="4" fillId="2" borderId="30" xfId="0" applyNumberFormat="1" applyFont="1" applyFill="1" applyBorder="1" applyAlignment="1">
      <alignment/>
    </xf>
    <xf numFmtId="2" fontId="4" fillId="2" borderId="31" xfId="0" applyNumberFormat="1" applyFont="1" applyFill="1" applyBorder="1" applyAlignment="1" applyProtection="1">
      <alignment/>
      <protection/>
    </xf>
    <xf numFmtId="3" fontId="0" fillId="2" borderId="29" xfId="0" applyNumberFormat="1" applyFill="1" applyBorder="1" applyAlignment="1" applyProtection="1">
      <alignment/>
      <protection locked="0"/>
    </xf>
    <xf numFmtId="0" fontId="9" fillId="2" borderId="32" xfId="0" applyFont="1" applyFill="1" applyBorder="1" applyAlignment="1">
      <alignment/>
    </xf>
    <xf numFmtId="3" fontId="13" fillId="2" borderId="33" xfId="0" applyNumberFormat="1" applyFont="1" applyFill="1" applyBorder="1" applyAlignment="1">
      <alignment/>
    </xf>
    <xf numFmtId="2" fontId="4" fillId="2" borderId="29" xfId="0" applyNumberFormat="1" applyFont="1" applyFill="1" applyBorder="1" applyAlignment="1">
      <alignment/>
    </xf>
    <xf numFmtId="2" fontId="4" fillId="2" borderId="31" xfId="0" applyNumberFormat="1" applyFont="1" applyFill="1" applyBorder="1" applyAlignment="1">
      <alignment/>
    </xf>
    <xf numFmtId="0" fontId="13" fillId="2" borderId="33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10" fillId="0" borderId="3" xfId="0" applyFont="1" applyFill="1" applyBorder="1" applyAlignment="1">
      <alignment/>
    </xf>
    <xf numFmtId="0" fontId="13" fillId="0" borderId="9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2" fontId="4" fillId="0" borderId="3" xfId="0" applyNumberFormat="1" applyFont="1" applyFill="1" applyBorder="1" applyAlignment="1">
      <alignment/>
    </xf>
    <xf numFmtId="173" fontId="4" fillId="0" borderId="3" xfId="15" applyNumberFormat="1" applyFont="1" applyFill="1" applyBorder="1" applyAlignment="1">
      <alignment/>
    </xf>
    <xf numFmtId="2" fontId="4" fillId="0" borderId="20" xfId="0" applyNumberFormat="1" applyFont="1" applyFill="1" applyBorder="1" applyAlignment="1">
      <alignment/>
    </xf>
    <xf numFmtId="2" fontId="4" fillId="0" borderId="12" xfId="0" applyNumberFormat="1" applyFont="1" applyFill="1" applyBorder="1" applyAlignment="1">
      <alignment/>
    </xf>
    <xf numFmtId="3" fontId="13" fillId="0" borderId="9" xfId="0" applyNumberFormat="1" applyFont="1" applyFill="1" applyBorder="1" applyAlignment="1">
      <alignment/>
    </xf>
    <xf numFmtId="0" fontId="4" fillId="0" borderId="34" xfId="0" applyFont="1" applyFill="1" applyBorder="1" applyAlignment="1">
      <alignment/>
    </xf>
    <xf numFmtId="0" fontId="10" fillId="0" borderId="8" xfId="0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0" fontId="4" fillId="0" borderId="8" xfId="0" applyFont="1" applyFill="1" applyBorder="1" applyAlignment="1">
      <alignment/>
    </xf>
    <xf numFmtId="2" fontId="4" fillId="0" borderId="8" xfId="0" applyNumberFormat="1" applyFont="1" applyFill="1" applyBorder="1" applyAlignment="1">
      <alignment/>
    </xf>
    <xf numFmtId="173" fontId="4" fillId="0" borderId="8" xfId="15" applyNumberFormat="1" applyFont="1" applyFill="1" applyBorder="1" applyAlignment="1">
      <alignment/>
    </xf>
    <xf numFmtId="2" fontId="4" fillId="0" borderId="26" xfId="0" applyNumberFormat="1" applyFont="1" applyFill="1" applyBorder="1" applyAlignment="1">
      <alignment/>
    </xf>
    <xf numFmtId="2" fontId="4" fillId="0" borderId="14" xfId="0" applyNumberFormat="1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34" xfId="0" applyFill="1" applyBorder="1" applyAlignment="1">
      <alignment/>
    </xf>
    <xf numFmtId="3" fontId="13" fillId="0" borderId="35" xfId="0" applyNumberFormat="1" applyFont="1" applyFill="1" applyBorder="1" applyAlignment="1">
      <alignment/>
    </xf>
    <xf numFmtId="2" fontId="4" fillId="0" borderId="36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2" fontId="1" fillId="0" borderId="37" xfId="0" applyNumberFormat="1" applyFont="1" applyBorder="1" applyAlignment="1" applyProtection="1">
      <alignment horizontal="center"/>
      <protection locked="0"/>
    </xf>
    <xf numFmtId="3" fontId="1" fillId="0" borderId="38" xfId="0" applyNumberFormat="1" applyFont="1" applyBorder="1" applyAlignment="1">
      <alignment/>
    </xf>
    <xf numFmtId="3" fontId="0" fillId="0" borderId="0" xfId="0" applyNumberFormat="1" applyBorder="1" applyAlignment="1">
      <alignment horizontal="right" vertical="center"/>
    </xf>
    <xf numFmtId="49" fontId="0" fillId="0" borderId="0" xfId="0" applyNumberFormat="1" applyBorder="1" applyAlignment="1">
      <alignment/>
    </xf>
    <xf numFmtId="0" fontId="4" fillId="0" borderId="39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7E7E7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" name="Line 26"/>
        <xdr:cNvSpPr>
          <a:spLocks/>
        </xdr:cNvSpPr>
      </xdr:nvSpPr>
      <xdr:spPr>
        <a:xfrm>
          <a:off x="6162675" y="933450"/>
          <a:ext cx="1104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0</xdr:colOff>
      <xdr:row>33</xdr:row>
      <xdr:rowOff>0</xdr:rowOff>
    </xdr:to>
    <xdr:sp>
      <xdr:nvSpPr>
        <xdr:cNvPr id="2" name="Line 27"/>
        <xdr:cNvSpPr>
          <a:spLocks/>
        </xdr:cNvSpPr>
      </xdr:nvSpPr>
      <xdr:spPr>
        <a:xfrm>
          <a:off x="1181100" y="3362325"/>
          <a:ext cx="0" cy="1428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34</xdr:row>
      <xdr:rowOff>0</xdr:rowOff>
    </xdr:from>
    <xdr:to>
      <xdr:col>1</xdr:col>
      <xdr:colOff>752475</xdr:colOff>
      <xdr:row>34</xdr:row>
      <xdr:rowOff>0</xdr:rowOff>
    </xdr:to>
    <xdr:sp>
      <xdr:nvSpPr>
        <xdr:cNvPr id="3" name="Line 30"/>
        <xdr:cNvSpPr>
          <a:spLocks/>
        </xdr:cNvSpPr>
      </xdr:nvSpPr>
      <xdr:spPr>
        <a:xfrm>
          <a:off x="19050" y="4933950"/>
          <a:ext cx="1914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9525</xdr:rowOff>
    </xdr:from>
    <xdr:to>
      <xdr:col>1</xdr:col>
      <xdr:colOff>0</xdr:colOff>
      <xdr:row>39</xdr:row>
      <xdr:rowOff>0</xdr:rowOff>
    </xdr:to>
    <xdr:sp>
      <xdr:nvSpPr>
        <xdr:cNvPr id="4" name="Line 31"/>
        <xdr:cNvSpPr>
          <a:spLocks/>
        </xdr:cNvSpPr>
      </xdr:nvSpPr>
      <xdr:spPr>
        <a:xfrm>
          <a:off x="1181100" y="4943475"/>
          <a:ext cx="0" cy="704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tabSelected="1" workbookViewId="0" topLeftCell="A13">
      <selection activeCell="O4" sqref="O1:IV16384"/>
    </sheetView>
  </sheetViews>
  <sheetFormatPr defaultColWidth="11.421875" defaultRowHeight="12.75"/>
  <cols>
    <col min="1" max="1" width="17.7109375" style="0" customWidth="1"/>
    <col min="2" max="2" width="16.28125" style="0" customWidth="1"/>
    <col min="3" max="3" width="12.28125" style="0" customWidth="1"/>
    <col min="4" max="4" width="7.421875" style="0" customWidth="1"/>
    <col min="5" max="5" width="6.57421875" style="0" customWidth="1"/>
    <col min="6" max="6" width="7.7109375" style="0" customWidth="1"/>
    <col min="7" max="7" width="7.8515625" style="0" customWidth="1"/>
    <col min="8" max="8" width="8.57421875" style="0" customWidth="1"/>
    <col min="9" max="9" width="8.00390625" style="0" customWidth="1"/>
    <col min="10" max="10" width="8.421875" style="0" customWidth="1"/>
    <col min="11" max="11" width="8.140625" style="0" customWidth="1"/>
    <col min="12" max="12" width="11.28125" style="0" customWidth="1"/>
    <col min="13" max="13" width="8.8515625" style="0" customWidth="1"/>
    <col min="14" max="14" width="11.57421875" style="0" customWidth="1"/>
    <col min="15" max="15" width="9.00390625" style="0" hidden="1" customWidth="1"/>
    <col min="16" max="16" width="0" style="0" hidden="1" customWidth="1"/>
    <col min="17" max="17" width="7.421875" style="0" hidden="1" customWidth="1"/>
    <col min="18" max="16384" width="0" style="0" hidden="1" customWidth="1"/>
  </cols>
  <sheetData>
    <row r="1" spans="1:9" ht="15" customHeight="1">
      <c r="A1" s="1" t="s">
        <v>0</v>
      </c>
      <c r="B1" t="s">
        <v>1</v>
      </c>
      <c r="F1" s="6" t="s">
        <v>2</v>
      </c>
      <c r="G1" s="6"/>
      <c r="H1" s="6"/>
      <c r="I1" s="6"/>
    </row>
    <row r="2" spans="1:10" ht="13.5" customHeight="1">
      <c r="A2" s="2" t="s">
        <v>3</v>
      </c>
      <c r="B2" s="2"/>
      <c r="C2" s="2"/>
      <c r="E2" s="5" t="s">
        <v>4</v>
      </c>
      <c r="F2" s="5"/>
      <c r="G2" s="5"/>
      <c r="H2" s="5"/>
      <c r="I2" s="5"/>
      <c r="J2" s="5"/>
    </row>
    <row r="3" spans="1:16" ht="11.25" customHeight="1" thickBot="1">
      <c r="A3" s="2" t="s">
        <v>5</v>
      </c>
      <c r="D3" t="s">
        <v>6</v>
      </c>
      <c r="F3" s="7" t="s">
        <v>7</v>
      </c>
      <c r="G3" s="7" t="s">
        <v>65</v>
      </c>
      <c r="H3" s="8">
        <v>36891</v>
      </c>
      <c r="I3" s="3"/>
      <c r="J3" s="3"/>
      <c r="K3" s="3"/>
      <c r="P3" t="s">
        <v>8</v>
      </c>
    </row>
    <row r="4" spans="1:17" s="21" customFormat="1" ht="11.25" customHeight="1" thickBot="1">
      <c r="A4" s="11" t="s">
        <v>6</v>
      </c>
      <c r="B4" s="11" t="s">
        <v>6</v>
      </c>
      <c r="C4" s="11"/>
      <c r="D4" s="11" t="s">
        <v>6</v>
      </c>
      <c r="E4" s="11" t="s">
        <v>6</v>
      </c>
      <c r="F4" s="11" t="s">
        <v>6</v>
      </c>
      <c r="G4" s="11" t="s">
        <v>6</v>
      </c>
      <c r="H4" s="11" t="s">
        <v>6</v>
      </c>
      <c r="I4" s="11" t="s">
        <v>6</v>
      </c>
      <c r="J4" s="11" t="s">
        <v>6</v>
      </c>
      <c r="K4" s="11" t="s">
        <v>6</v>
      </c>
      <c r="L4" s="11"/>
      <c r="M4" s="11" t="s">
        <v>6</v>
      </c>
      <c r="N4" s="11" t="s">
        <v>6</v>
      </c>
      <c r="P4" s="22" t="s">
        <v>9</v>
      </c>
      <c r="Q4" s="23"/>
    </row>
    <row r="5" spans="1:17" ht="11.25" customHeight="1" thickTop="1">
      <c r="A5" s="47" t="s">
        <v>10</v>
      </c>
      <c r="B5" s="48"/>
      <c r="C5" s="49" t="s">
        <v>11</v>
      </c>
      <c r="D5" s="49" t="s">
        <v>12</v>
      </c>
      <c r="E5" s="49" t="s">
        <v>66</v>
      </c>
      <c r="F5" s="49" t="s">
        <v>68</v>
      </c>
      <c r="G5" s="49" t="s">
        <v>71</v>
      </c>
      <c r="H5" s="49" t="s">
        <v>73</v>
      </c>
      <c r="I5" s="49" t="s">
        <v>13</v>
      </c>
      <c r="J5" s="49" t="s">
        <v>14</v>
      </c>
      <c r="K5" s="49"/>
      <c r="L5" s="49" t="s">
        <v>11</v>
      </c>
      <c r="M5" s="49" t="s">
        <v>15</v>
      </c>
      <c r="N5" s="50" t="s">
        <v>16</v>
      </c>
      <c r="O5" s="42"/>
      <c r="P5" s="16" t="s">
        <v>17</v>
      </c>
      <c r="Q5" s="9"/>
    </row>
    <row r="6" spans="1:17" ht="11.25" customHeight="1">
      <c r="A6" s="51"/>
      <c r="B6" s="14"/>
      <c r="C6" s="15" t="s">
        <v>18</v>
      </c>
      <c r="D6" s="15" t="s">
        <v>64</v>
      </c>
      <c r="E6" s="15" t="s">
        <v>67</v>
      </c>
      <c r="F6" s="15" t="s">
        <v>69</v>
      </c>
      <c r="G6" s="15" t="s">
        <v>72</v>
      </c>
      <c r="H6" s="15" t="s">
        <v>74</v>
      </c>
      <c r="I6" s="15" t="s">
        <v>19</v>
      </c>
      <c r="J6" s="15" t="s">
        <v>20</v>
      </c>
      <c r="K6" s="15"/>
      <c r="L6" s="15" t="s">
        <v>18</v>
      </c>
      <c r="M6" s="15" t="s">
        <v>21</v>
      </c>
      <c r="N6" s="52" t="s">
        <v>22</v>
      </c>
      <c r="O6" s="42"/>
      <c r="P6" s="17" t="s">
        <v>23</v>
      </c>
      <c r="Q6" s="9"/>
    </row>
    <row r="7" spans="1:16" s="21" customFormat="1" ht="11.25" customHeight="1" thickBot="1">
      <c r="A7" s="53"/>
      <c r="B7" s="24"/>
      <c r="C7" s="25">
        <v>36525</v>
      </c>
      <c r="D7" s="26" t="s">
        <v>6</v>
      </c>
      <c r="E7" s="26"/>
      <c r="F7" s="26" t="s">
        <v>70</v>
      </c>
      <c r="G7" s="26"/>
      <c r="H7" s="26"/>
      <c r="I7" s="26" t="s">
        <v>24</v>
      </c>
      <c r="J7" s="26" t="s">
        <v>25</v>
      </c>
      <c r="K7" s="26" t="s">
        <v>26</v>
      </c>
      <c r="L7" s="25">
        <v>36891</v>
      </c>
      <c r="M7" s="26" t="s">
        <v>27</v>
      </c>
      <c r="N7" s="54" t="s">
        <v>6</v>
      </c>
      <c r="O7" s="43"/>
      <c r="P7" s="27" t="s">
        <v>28</v>
      </c>
    </row>
    <row r="8" spans="1:17" ht="11.25" customHeight="1">
      <c r="A8" s="55" t="s">
        <v>29</v>
      </c>
      <c r="B8" s="14" t="s">
        <v>30</v>
      </c>
      <c r="C8" s="32">
        <v>23284</v>
      </c>
      <c r="D8" s="14">
        <v>228</v>
      </c>
      <c r="E8" s="14">
        <v>237</v>
      </c>
      <c r="F8" s="14">
        <f>D8-E8</f>
        <v>-9</v>
      </c>
      <c r="G8" s="14">
        <v>810</v>
      </c>
      <c r="H8" s="14">
        <v>929</v>
      </c>
      <c r="I8" s="18">
        <f>G8-H8</f>
        <v>-119</v>
      </c>
      <c r="J8" s="14">
        <f>F8+I8</f>
        <v>-128</v>
      </c>
      <c r="K8" s="19">
        <f>P8*100/C8</f>
        <v>-0.5497337227280537</v>
      </c>
      <c r="L8" s="33">
        <f aca="true" t="shared" si="0" ref="L8:L13">C8+J8</f>
        <v>23156</v>
      </c>
      <c r="M8" s="14">
        <v>95.61</v>
      </c>
      <c r="N8" s="56">
        <f>SUM(L8/M8)</f>
        <v>242.19223930551198</v>
      </c>
      <c r="O8" s="44"/>
      <c r="P8" s="20">
        <f>L8-C8</f>
        <v>-128</v>
      </c>
      <c r="Q8" s="29" t="str">
        <f>IF(P8-J8=0,"OK","Fehler")</f>
        <v>OK</v>
      </c>
    </row>
    <row r="9" spans="1:17" ht="11.25" customHeight="1">
      <c r="A9" s="57"/>
      <c r="B9" s="14" t="s">
        <v>76</v>
      </c>
      <c r="C9" s="32">
        <v>124775</v>
      </c>
      <c r="D9" s="14">
        <v>1153</v>
      </c>
      <c r="E9" s="14">
        <v>1082</v>
      </c>
      <c r="F9" s="14">
        <f>D9-E9</f>
        <v>71</v>
      </c>
      <c r="G9" s="18">
        <v>9689</v>
      </c>
      <c r="H9" s="18">
        <v>10401</v>
      </c>
      <c r="I9" s="18">
        <f>G9-H9</f>
        <v>-712</v>
      </c>
      <c r="J9" s="18">
        <f>F9+I9</f>
        <v>-641</v>
      </c>
      <c r="K9" s="19">
        <f aca="true" t="shared" si="1" ref="K9:K24">P9*100/C9</f>
        <v>-0.5153275896613905</v>
      </c>
      <c r="L9" s="33">
        <f>124132</f>
        <v>124132</v>
      </c>
      <c r="M9" s="14">
        <v>116.98</v>
      </c>
      <c r="N9" s="56">
        <f>SUM(L9/M9)</f>
        <v>1061.1386561805436</v>
      </c>
      <c r="O9" s="44"/>
      <c r="P9" s="20">
        <f aca="true" t="shared" si="2" ref="P9:P24">L9-C9</f>
        <v>-643</v>
      </c>
      <c r="Q9" s="29" t="str">
        <f aca="true" t="shared" si="3" ref="Q9:Q24">IF(P9-J9=0,"OK","Fehler")</f>
        <v>Fehler</v>
      </c>
    </row>
    <row r="10" spans="1:17" ht="11.25" customHeight="1">
      <c r="A10" s="57"/>
      <c r="B10" s="14" t="s">
        <v>31</v>
      </c>
      <c r="C10" s="32">
        <v>25810</v>
      </c>
      <c r="D10" s="14">
        <v>205</v>
      </c>
      <c r="E10" s="14">
        <v>309</v>
      </c>
      <c r="F10" s="14">
        <f>D10-E10</f>
        <v>-104</v>
      </c>
      <c r="G10" s="14">
        <v>996</v>
      </c>
      <c r="H10" s="14">
        <v>1045</v>
      </c>
      <c r="I10" s="14">
        <f aca="true" t="shared" si="4" ref="I10:I39">G10-H10</f>
        <v>-49</v>
      </c>
      <c r="J10" s="14">
        <f>F10+I10</f>
        <v>-153</v>
      </c>
      <c r="K10" s="19">
        <f t="shared" si="1"/>
        <v>-0.5927934908950019</v>
      </c>
      <c r="L10" s="33">
        <f t="shared" si="0"/>
        <v>25657</v>
      </c>
      <c r="M10" s="14">
        <v>121.11</v>
      </c>
      <c r="N10" s="56">
        <f aca="true" t="shared" si="5" ref="N10:N25">SUM(L10/M10)</f>
        <v>211.84873255717943</v>
      </c>
      <c r="O10" s="44"/>
      <c r="P10" s="20">
        <f t="shared" si="2"/>
        <v>-153</v>
      </c>
      <c r="Q10" s="29" t="str">
        <f t="shared" si="3"/>
        <v>OK</v>
      </c>
    </row>
    <row r="11" spans="1:17" ht="11.25" customHeight="1">
      <c r="A11" s="58" t="s">
        <v>32</v>
      </c>
      <c r="B11" s="14" t="s">
        <v>33</v>
      </c>
      <c r="C11" s="32">
        <v>7092</v>
      </c>
      <c r="D11" s="14">
        <v>56</v>
      </c>
      <c r="E11" s="14">
        <v>83</v>
      </c>
      <c r="F11" s="14">
        <f>D11-E11</f>
        <v>-27</v>
      </c>
      <c r="G11" s="14">
        <v>368</v>
      </c>
      <c r="H11" s="14">
        <v>366</v>
      </c>
      <c r="I11" s="14">
        <f t="shared" si="4"/>
        <v>2</v>
      </c>
      <c r="J11" s="14">
        <f>F11+I11</f>
        <v>-25</v>
      </c>
      <c r="K11" s="19">
        <f t="shared" si="1"/>
        <v>-0.35250987027636776</v>
      </c>
      <c r="L11" s="33">
        <f t="shared" si="0"/>
        <v>7067</v>
      </c>
      <c r="M11" s="14">
        <v>75.85</v>
      </c>
      <c r="N11" s="56">
        <f t="shared" si="5"/>
        <v>93.17073170731707</v>
      </c>
      <c r="O11" s="44"/>
      <c r="P11" s="20">
        <f t="shared" si="2"/>
        <v>-25</v>
      </c>
      <c r="Q11" s="29" t="str">
        <f t="shared" si="3"/>
        <v>OK</v>
      </c>
    </row>
    <row r="12" spans="1:17" ht="11.25" customHeight="1">
      <c r="A12" s="57"/>
      <c r="B12" s="14" t="s">
        <v>75</v>
      </c>
      <c r="C12" s="32">
        <v>13300</v>
      </c>
      <c r="D12" s="14">
        <v>143</v>
      </c>
      <c r="E12" s="14">
        <v>136</v>
      </c>
      <c r="F12" s="14">
        <f>D12-E12</f>
        <v>7</v>
      </c>
      <c r="G12" s="14">
        <v>976</v>
      </c>
      <c r="H12" s="14">
        <v>922</v>
      </c>
      <c r="I12" s="14">
        <f t="shared" si="4"/>
        <v>54</v>
      </c>
      <c r="J12" s="14">
        <f aca="true" t="shared" si="6" ref="J12:J39">F12+I12</f>
        <v>61</v>
      </c>
      <c r="K12" s="19">
        <f t="shared" si="1"/>
        <v>0.47368421052631576</v>
      </c>
      <c r="L12" s="33">
        <f>13363</f>
        <v>13363</v>
      </c>
      <c r="M12" s="14">
        <v>63.54</v>
      </c>
      <c r="N12" s="56">
        <f t="shared" si="5"/>
        <v>210.30846710733397</v>
      </c>
      <c r="O12" s="44"/>
      <c r="P12" s="20">
        <f t="shared" si="2"/>
        <v>63</v>
      </c>
      <c r="Q12" s="29" t="str">
        <f t="shared" si="3"/>
        <v>Fehler</v>
      </c>
    </row>
    <row r="13" spans="1:17" ht="11.25" customHeight="1">
      <c r="A13" s="58" t="s">
        <v>34</v>
      </c>
      <c r="B13" s="14" t="s">
        <v>35</v>
      </c>
      <c r="C13" s="32">
        <v>9971</v>
      </c>
      <c r="D13" s="14">
        <v>100</v>
      </c>
      <c r="E13" s="14">
        <v>66</v>
      </c>
      <c r="F13" s="14">
        <f aca="true" t="shared" si="7" ref="F13:F39">D13-E13</f>
        <v>34</v>
      </c>
      <c r="G13" s="18">
        <v>69035</v>
      </c>
      <c r="H13" s="18">
        <v>68826</v>
      </c>
      <c r="I13" s="18">
        <f t="shared" si="4"/>
        <v>209</v>
      </c>
      <c r="J13" s="18">
        <f t="shared" si="6"/>
        <v>243</v>
      </c>
      <c r="K13" s="19">
        <f t="shared" si="1"/>
        <v>2.4370674957376393</v>
      </c>
      <c r="L13" s="33">
        <f t="shared" si="0"/>
        <v>10214</v>
      </c>
      <c r="M13" s="14">
        <v>75.68</v>
      </c>
      <c r="N13" s="56">
        <f t="shared" si="5"/>
        <v>134.96300211416488</v>
      </c>
      <c r="O13" s="44"/>
      <c r="P13" s="20">
        <f t="shared" si="2"/>
        <v>243</v>
      </c>
      <c r="Q13" s="29" t="str">
        <f t="shared" si="3"/>
        <v>OK</v>
      </c>
    </row>
    <row r="14" spans="1:17" ht="11.25" customHeight="1">
      <c r="A14" s="57"/>
      <c r="B14" s="14" t="s">
        <v>36</v>
      </c>
      <c r="C14" s="32">
        <v>9288</v>
      </c>
      <c r="D14" s="14">
        <v>98</v>
      </c>
      <c r="E14" s="14">
        <v>55</v>
      </c>
      <c r="F14" s="14">
        <f t="shared" si="7"/>
        <v>43</v>
      </c>
      <c r="G14" s="14">
        <v>551</v>
      </c>
      <c r="H14" s="14">
        <v>477</v>
      </c>
      <c r="I14" s="14">
        <f t="shared" si="4"/>
        <v>74</v>
      </c>
      <c r="J14" s="14">
        <f t="shared" si="6"/>
        <v>117</v>
      </c>
      <c r="K14" s="19">
        <f t="shared" si="1"/>
        <v>1.2596899224806202</v>
      </c>
      <c r="L14" s="33">
        <f aca="true" t="shared" si="8" ref="L14:L39">C14+J14</f>
        <v>9405</v>
      </c>
      <c r="M14" s="14">
        <v>128.93</v>
      </c>
      <c r="N14" s="56">
        <f t="shared" si="5"/>
        <v>72.94656014891801</v>
      </c>
      <c r="O14" s="44"/>
      <c r="P14" s="20">
        <f t="shared" si="2"/>
        <v>117</v>
      </c>
      <c r="Q14" s="29" t="str">
        <f t="shared" si="3"/>
        <v>OK</v>
      </c>
    </row>
    <row r="15" spans="1:17" ht="11.25" customHeight="1">
      <c r="A15" s="57"/>
      <c r="B15" s="14" t="s">
        <v>37</v>
      </c>
      <c r="C15" s="32">
        <v>11588</v>
      </c>
      <c r="D15" s="14">
        <v>117</v>
      </c>
      <c r="E15" s="14">
        <v>103</v>
      </c>
      <c r="F15" s="14">
        <f t="shared" si="7"/>
        <v>14</v>
      </c>
      <c r="G15" s="14">
        <v>957</v>
      </c>
      <c r="H15" s="14">
        <v>911</v>
      </c>
      <c r="I15" s="14">
        <f t="shared" si="4"/>
        <v>46</v>
      </c>
      <c r="J15" s="14">
        <f t="shared" si="6"/>
        <v>60</v>
      </c>
      <c r="K15" s="19">
        <f t="shared" si="1"/>
        <v>0.5177770107007249</v>
      </c>
      <c r="L15" s="33">
        <f t="shared" si="8"/>
        <v>11648</v>
      </c>
      <c r="M15" s="19">
        <v>66.39</v>
      </c>
      <c r="N15" s="56">
        <f t="shared" si="5"/>
        <v>175.44810965506852</v>
      </c>
      <c r="O15" s="44"/>
      <c r="P15" s="20">
        <f t="shared" si="2"/>
        <v>60</v>
      </c>
      <c r="Q15" s="29" t="str">
        <f t="shared" si="3"/>
        <v>OK</v>
      </c>
    </row>
    <row r="16" spans="1:17" ht="11.25" customHeight="1">
      <c r="A16" s="57"/>
      <c r="B16" s="28" t="s">
        <v>38</v>
      </c>
      <c r="C16" s="35">
        <v>8626</v>
      </c>
      <c r="D16" s="28">
        <v>66</v>
      </c>
      <c r="E16" s="28">
        <v>98</v>
      </c>
      <c r="F16" s="28">
        <f>D16-E16</f>
        <v>-32</v>
      </c>
      <c r="G16" s="28">
        <v>379</v>
      </c>
      <c r="H16" s="28">
        <v>440</v>
      </c>
      <c r="I16" s="28">
        <f t="shared" si="4"/>
        <v>-61</v>
      </c>
      <c r="J16" s="28">
        <f t="shared" si="6"/>
        <v>-93</v>
      </c>
      <c r="K16" s="36">
        <f t="shared" si="1"/>
        <v>-1.078135868305124</v>
      </c>
      <c r="L16" s="37">
        <f t="shared" si="8"/>
        <v>8533</v>
      </c>
      <c r="M16" s="36">
        <v>77.55</v>
      </c>
      <c r="N16" s="59">
        <f>SUM(L16/M16)</f>
        <v>110.03223726627982</v>
      </c>
      <c r="O16" s="45"/>
      <c r="P16" s="38">
        <f t="shared" si="2"/>
        <v>-93</v>
      </c>
      <c r="Q16" s="29" t="str">
        <f t="shared" si="3"/>
        <v>OK</v>
      </c>
    </row>
    <row r="17" spans="1:17" s="12" customFormat="1" ht="11.25" customHeight="1">
      <c r="A17" s="61" t="s">
        <v>39</v>
      </c>
      <c r="B17" s="62" t="s">
        <v>40</v>
      </c>
      <c r="C17" s="63">
        <f aca="true" t="shared" si="9" ref="C17:M17">SUM(C18:C22)</f>
        <v>9686</v>
      </c>
      <c r="D17" s="64">
        <f t="shared" si="9"/>
        <v>97</v>
      </c>
      <c r="E17" s="64">
        <f t="shared" si="9"/>
        <v>78</v>
      </c>
      <c r="F17" s="64">
        <f t="shared" si="9"/>
        <v>19</v>
      </c>
      <c r="G17" s="64">
        <f t="shared" si="9"/>
        <v>575</v>
      </c>
      <c r="H17" s="64">
        <f t="shared" si="9"/>
        <v>550</v>
      </c>
      <c r="I17" s="64">
        <f t="shared" si="9"/>
        <v>25</v>
      </c>
      <c r="J17" s="64">
        <f t="shared" si="9"/>
        <v>44</v>
      </c>
      <c r="K17" s="65">
        <f t="shared" si="9"/>
        <v>3.2399105309838356</v>
      </c>
      <c r="L17" s="64">
        <f t="shared" si="9"/>
        <v>9730</v>
      </c>
      <c r="M17" s="64">
        <f t="shared" si="9"/>
        <v>122.42</v>
      </c>
      <c r="N17" s="66">
        <f t="shared" si="5"/>
        <v>79.48047704623427</v>
      </c>
      <c r="O17" s="67"/>
      <c r="P17" s="68">
        <f t="shared" si="2"/>
        <v>44</v>
      </c>
      <c r="Q17" s="29" t="str">
        <f t="shared" si="3"/>
        <v>OK</v>
      </c>
    </row>
    <row r="18" spans="1:17" ht="11.25" customHeight="1">
      <c r="A18" s="74" t="s">
        <v>41</v>
      </c>
      <c r="B18" s="75" t="s">
        <v>42</v>
      </c>
      <c r="C18" s="76">
        <v>549</v>
      </c>
      <c r="D18" s="77">
        <v>7</v>
      </c>
      <c r="E18" s="77">
        <v>8</v>
      </c>
      <c r="F18" s="77">
        <f t="shared" si="7"/>
        <v>-1</v>
      </c>
      <c r="G18" s="77">
        <v>23</v>
      </c>
      <c r="H18" s="77">
        <v>21</v>
      </c>
      <c r="I18" s="77">
        <f t="shared" si="4"/>
        <v>2</v>
      </c>
      <c r="J18" s="77">
        <f t="shared" si="6"/>
        <v>1</v>
      </c>
      <c r="K18" s="78">
        <f t="shared" si="1"/>
        <v>0.18214936247723132</v>
      </c>
      <c r="L18" s="79">
        <f>C18+J18</f>
        <v>550</v>
      </c>
      <c r="M18" s="77">
        <v>13.99</v>
      </c>
      <c r="N18" s="80">
        <f t="shared" si="5"/>
        <v>39.313795568263046</v>
      </c>
      <c r="O18" s="81"/>
      <c r="P18" s="20">
        <f t="shared" si="2"/>
        <v>1</v>
      </c>
      <c r="Q18" s="29" t="str">
        <f t="shared" si="3"/>
        <v>OK</v>
      </c>
    </row>
    <row r="19" spans="1:17" ht="11.25" customHeight="1">
      <c r="A19" s="74" t="s">
        <v>6</v>
      </c>
      <c r="B19" s="75" t="s">
        <v>43</v>
      </c>
      <c r="C19" s="82">
        <v>4343</v>
      </c>
      <c r="D19" s="77">
        <v>48</v>
      </c>
      <c r="E19" s="77">
        <v>35</v>
      </c>
      <c r="F19" s="77">
        <f t="shared" si="7"/>
        <v>13</v>
      </c>
      <c r="G19" s="77">
        <v>285</v>
      </c>
      <c r="H19" s="77">
        <v>305</v>
      </c>
      <c r="I19" s="77">
        <f t="shared" si="4"/>
        <v>-20</v>
      </c>
      <c r="J19" s="77">
        <f t="shared" si="6"/>
        <v>-7</v>
      </c>
      <c r="K19" s="78">
        <f t="shared" si="1"/>
        <v>-0.16117890858853326</v>
      </c>
      <c r="L19" s="79">
        <f t="shared" si="8"/>
        <v>4336</v>
      </c>
      <c r="M19" s="77">
        <v>28.75</v>
      </c>
      <c r="N19" s="80">
        <f t="shared" si="5"/>
        <v>150.81739130434784</v>
      </c>
      <c r="O19" s="81"/>
      <c r="P19" s="20">
        <f t="shared" si="2"/>
        <v>-7</v>
      </c>
      <c r="Q19" s="29" t="str">
        <f t="shared" si="3"/>
        <v>OK</v>
      </c>
    </row>
    <row r="20" spans="1:17" ht="11.25" customHeight="1">
      <c r="A20" s="74" t="s">
        <v>6</v>
      </c>
      <c r="B20" s="75" t="s">
        <v>44</v>
      </c>
      <c r="C20" s="82">
        <v>1068</v>
      </c>
      <c r="D20" s="77">
        <v>9</v>
      </c>
      <c r="E20" s="77">
        <v>8</v>
      </c>
      <c r="F20" s="77">
        <f t="shared" si="7"/>
        <v>1</v>
      </c>
      <c r="G20" s="77">
        <v>46</v>
      </c>
      <c r="H20" s="77">
        <v>31</v>
      </c>
      <c r="I20" s="77">
        <f t="shared" si="4"/>
        <v>15</v>
      </c>
      <c r="J20" s="77">
        <f t="shared" si="6"/>
        <v>16</v>
      </c>
      <c r="K20" s="78">
        <f t="shared" si="1"/>
        <v>1.4981273408239701</v>
      </c>
      <c r="L20" s="79">
        <f t="shared" si="8"/>
        <v>1084</v>
      </c>
      <c r="M20" s="77">
        <v>24.49</v>
      </c>
      <c r="N20" s="80">
        <f t="shared" si="5"/>
        <v>44.262964475296044</v>
      </c>
      <c r="O20" s="81"/>
      <c r="P20" s="20">
        <f t="shared" si="2"/>
        <v>16</v>
      </c>
      <c r="Q20" s="29" t="str">
        <f t="shared" si="3"/>
        <v>OK</v>
      </c>
    </row>
    <row r="21" spans="1:17" ht="11.25" customHeight="1">
      <c r="A21" s="83"/>
      <c r="B21" s="75" t="s">
        <v>45</v>
      </c>
      <c r="C21" s="82">
        <v>1639</v>
      </c>
      <c r="D21" s="77">
        <v>18</v>
      </c>
      <c r="E21" s="77">
        <v>14</v>
      </c>
      <c r="F21" s="77">
        <f t="shared" si="7"/>
        <v>4</v>
      </c>
      <c r="G21" s="77">
        <v>104</v>
      </c>
      <c r="H21" s="77">
        <v>101</v>
      </c>
      <c r="I21" s="77">
        <f t="shared" si="4"/>
        <v>3</v>
      </c>
      <c r="J21" s="77">
        <f t="shared" si="6"/>
        <v>7</v>
      </c>
      <c r="K21" s="78">
        <f t="shared" si="1"/>
        <v>0.42708968883465526</v>
      </c>
      <c r="L21" s="79">
        <f t="shared" si="8"/>
        <v>1646</v>
      </c>
      <c r="M21" s="78">
        <v>28.5</v>
      </c>
      <c r="N21" s="80">
        <f t="shared" si="5"/>
        <v>57.75438596491228</v>
      </c>
      <c r="O21" s="81"/>
      <c r="P21" s="20">
        <f t="shared" si="2"/>
        <v>7</v>
      </c>
      <c r="Q21" s="29" t="str">
        <f t="shared" si="3"/>
        <v>OK</v>
      </c>
    </row>
    <row r="22" spans="1:17" ht="11.25" customHeight="1">
      <c r="A22" s="83"/>
      <c r="B22" s="84" t="s">
        <v>46</v>
      </c>
      <c r="C22" s="85">
        <v>2087</v>
      </c>
      <c r="D22" s="86">
        <v>15</v>
      </c>
      <c r="E22" s="86">
        <v>13</v>
      </c>
      <c r="F22" s="86">
        <f t="shared" si="7"/>
        <v>2</v>
      </c>
      <c r="G22" s="86">
        <v>117</v>
      </c>
      <c r="H22" s="86">
        <v>92</v>
      </c>
      <c r="I22" s="86">
        <f t="shared" si="4"/>
        <v>25</v>
      </c>
      <c r="J22" s="86">
        <f t="shared" si="6"/>
        <v>27</v>
      </c>
      <c r="K22" s="87">
        <f t="shared" si="1"/>
        <v>1.2937230474365118</v>
      </c>
      <c r="L22" s="88">
        <f t="shared" si="8"/>
        <v>2114</v>
      </c>
      <c r="M22" s="86">
        <v>26.69</v>
      </c>
      <c r="N22" s="89">
        <f t="shared" si="5"/>
        <v>79.20569501686025</v>
      </c>
      <c r="O22" s="90"/>
      <c r="P22" s="38">
        <f t="shared" si="2"/>
        <v>27</v>
      </c>
      <c r="Q22" s="29" t="str">
        <f t="shared" si="3"/>
        <v>OK</v>
      </c>
    </row>
    <row r="23" spans="1:17" s="12" customFormat="1" ht="11.25" customHeight="1">
      <c r="A23" s="69" t="s">
        <v>39</v>
      </c>
      <c r="B23" s="62" t="s">
        <v>47</v>
      </c>
      <c r="C23" s="70">
        <f aca="true" t="shared" si="10" ref="C23:M23">SUM(C24:C33)</f>
        <v>14685</v>
      </c>
      <c r="D23" s="62">
        <f t="shared" si="10"/>
        <v>168</v>
      </c>
      <c r="E23" s="62">
        <f t="shared" si="10"/>
        <v>148</v>
      </c>
      <c r="F23" s="62">
        <f t="shared" si="10"/>
        <v>20</v>
      </c>
      <c r="G23" s="62">
        <f t="shared" si="10"/>
        <v>817</v>
      </c>
      <c r="H23" s="62">
        <f t="shared" si="10"/>
        <v>734</v>
      </c>
      <c r="I23" s="62">
        <f t="shared" si="10"/>
        <v>83</v>
      </c>
      <c r="J23" s="62">
        <f t="shared" si="10"/>
        <v>103</v>
      </c>
      <c r="K23" s="71">
        <f t="shared" si="10"/>
        <v>8.237641863558558</v>
      </c>
      <c r="L23" s="62">
        <f t="shared" si="10"/>
        <v>14788</v>
      </c>
      <c r="M23" s="62">
        <f t="shared" si="10"/>
        <v>104.17999999999999</v>
      </c>
      <c r="N23" s="66">
        <f t="shared" si="5"/>
        <v>141.9466308312536</v>
      </c>
      <c r="O23" s="72"/>
      <c r="P23" s="68">
        <f t="shared" si="2"/>
        <v>103</v>
      </c>
      <c r="Q23" s="29" t="str">
        <f t="shared" si="3"/>
        <v>OK</v>
      </c>
    </row>
    <row r="24" spans="1:17" ht="11.25" customHeight="1">
      <c r="A24" s="74" t="s">
        <v>41</v>
      </c>
      <c r="B24" s="75" t="s">
        <v>48</v>
      </c>
      <c r="C24" s="82">
        <v>2440</v>
      </c>
      <c r="D24" s="77">
        <v>25</v>
      </c>
      <c r="E24" s="77">
        <v>17</v>
      </c>
      <c r="F24" s="77">
        <f t="shared" si="7"/>
        <v>8</v>
      </c>
      <c r="G24" s="77">
        <v>109</v>
      </c>
      <c r="H24" s="77">
        <v>87</v>
      </c>
      <c r="I24" s="77">
        <f t="shared" si="4"/>
        <v>22</v>
      </c>
      <c r="J24" s="77">
        <f t="shared" si="6"/>
        <v>30</v>
      </c>
      <c r="K24" s="78">
        <f t="shared" si="1"/>
        <v>1.2295081967213115</v>
      </c>
      <c r="L24" s="79">
        <f t="shared" si="8"/>
        <v>2470</v>
      </c>
      <c r="M24" s="77">
        <v>8.49</v>
      </c>
      <c r="N24" s="80">
        <f t="shared" si="5"/>
        <v>290.9305064782097</v>
      </c>
      <c r="O24" s="81"/>
      <c r="P24" s="20">
        <f t="shared" si="2"/>
        <v>30</v>
      </c>
      <c r="Q24" s="29" t="str">
        <f t="shared" si="3"/>
        <v>OK</v>
      </c>
    </row>
    <row r="25" spans="1:17" ht="11.25" customHeight="1">
      <c r="A25" s="74" t="s">
        <v>6</v>
      </c>
      <c r="B25" s="75" t="s">
        <v>49</v>
      </c>
      <c r="C25" s="76">
        <v>739</v>
      </c>
      <c r="D25" s="77">
        <v>7</v>
      </c>
      <c r="E25" s="77">
        <v>4</v>
      </c>
      <c r="F25" s="77">
        <f t="shared" si="7"/>
        <v>3</v>
      </c>
      <c r="G25" s="77">
        <v>75</v>
      </c>
      <c r="H25" s="77">
        <v>45</v>
      </c>
      <c r="I25" s="77">
        <f t="shared" si="4"/>
        <v>30</v>
      </c>
      <c r="J25" s="77">
        <f t="shared" si="6"/>
        <v>33</v>
      </c>
      <c r="K25" s="78">
        <f aca="true" t="shared" si="11" ref="K25:K39">P25*100/C25</f>
        <v>4.465493910690122</v>
      </c>
      <c r="L25" s="79">
        <f t="shared" si="8"/>
        <v>772</v>
      </c>
      <c r="M25" s="77">
        <v>7.47</v>
      </c>
      <c r="N25" s="80">
        <f t="shared" si="5"/>
        <v>103.3467202141901</v>
      </c>
      <c r="O25" s="81"/>
      <c r="P25" s="20">
        <f aca="true" t="shared" si="12" ref="P25:P40">L25-C25</f>
        <v>33</v>
      </c>
      <c r="Q25" s="29" t="str">
        <f aca="true" t="shared" si="13" ref="Q25:Q40">IF(P25-J25=0,"OK","Fehler")</f>
        <v>OK</v>
      </c>
    </row>
    <row r="26" spans="1:17" ht="11.25" customHeight="1">
      <c r="A26" s="91"/>
      <c r="B26" s="75" t="s">
        <v>47</v>
      </c>
      <c r="C26" s="82">
        <v>4100</v>
      </c>
      <c r="D26" s="77">
        <v>60</v>
      </c>
      <c r="E26" s="77">
        <v>44</v>
      </c>
      <c r="F26" s="77">
        <f t="shared" si="7"/>
        <v>16</v>
      </c>
      <c r="G26" s="77">
        <v>253</v>
      </c>
      <c r="H26" s="77">
        <v>225</v>
      </c>
      <c r="I26" s="77">
        <f t="shared" si="4"/>
        <v>28</v>
      </c>
      <c r="J26" s="77">
        <f t="shared" si="6"/>
        <v>44</v>
      </c>
      <c r="K26" s="78">
        <f t="shared" si="11"/>
        <v>1.0731707317073171</v>
      </c>
      <c r="L26" s="79">
        <f t="shared" si="8"/>
        <v>4144</v>
      </c>
      <c r="M26" s="77">
        <v>19.34</v>
      </c>
      <c r="N26" s="80">
        <f aca="true" t="shared" si="14" ref="N26:N39">SUM(L26/M26)</f>
        <v>214.2709410548087</v>
      </c>
      <c r="O26" s="81"/>
      <c r="P26" s="20">
        <f t="shared" si="12"/>
        <v>44</v>
      </c>
      <c r="Q26" s="29" t="str">
        <f t="shared" si="13"/>
        <v>OK</v>
      </c>
    </row>
    <row r="27" spans="1:17" ht="11.25" customHeight="1">
      <c r="A27" s="83"/>
      <c r="B27" s="75" t="s">
        <v>50</v>
      </c>
      <c r="C27" s="82">
        <v>1154</v>
      </c>
      <c r="D27" s="77">
        <v>15</v>
      </c>
      <c r="E27" s="77">
        <v>10</v>
      </c>
      <c r="F27" s="77">
        <f t="shared" si="7"/>
        <v>5</v>
      </c>
      <c r="G27" s="77">
        <v>39</v>
      </c>
      <c r="H27" s="77">
        <v>59</v>
      </c>
      <c r="I27" s="77">
        <f t="shared" si="4"/>
        <v>-20</v>
      </c>
      <c r="J27" s="77">
        <f t="shared" si="6"/>
        <v>-15</v>
      </c>
      <c r="K27" s="78">
        <f t="shared" si="11"/>
        <v>-1.2998266897746966</v>
      </c>
      <c r="L27" s="79">
        <f t="shared" si="8"/>
        <v>1139</v>
      </c>
      <c r="M27" s="77">
        <v>12.27</v>
      </c>
      <c r="N27" s="80">
        <f t="shared" si="14"/>
        <v>92.8280358598207</v>
      </c>
      <c r="O27" s="81"/>
      <c r="P27" s="20">
        <f t="shared" si="12"/>
        <v>-15</v>
      </c>
      <c r="Q27" s="29" t="str">
        <f t="shared" si="13"/>
        <v>OK</v>
      </c>
    </row>
    <row r="28" spans="1:17" ht="11.25" customHeight="1">
      <c r="A28" s="83"/>
      <c r="B28" s="75" t="s">
        <v>51</v>
      </c>
      <c r="C28" s="76">
        <v>1027</v>
      </c>
      <c r="D28" s="77">
        <v>10</v>
      </c>
      <c r="E28" s="77">
        <v>8</v>
      </c>
      <c r="F28" s="77">
        <f t="shared" si="7"/>
        <v>2</v>
      </c>
      <c r="G28" s="77">
        <v>77</v>
      </c>
      <c r="H28" s="77">
        <v>79</v>
      </c>
      <c r="I28" s="77">
        <f t="shared" si="4"/>
        <v>-2</v>
      </c>
      <c r="J28" s="77">
        <f t="shared" si="6"/>
        <v>0</v>
      </c>
      <c r="K28" s="78">
        <f t="shared" si="11"/>
        <v>0</v>
      </c>
      <c r="L28" s="79">
        <f t="shared" si="8"/>
        <v>1027</v>
      </c>
      <c r="M28" s="77">
        <v>10.72</v>
      </c>
      <c r="N28" s="80">
        <f t="shared" si="14"/>
        <v>95.80223880597015</v>
      </c>
      <c r="O28" s="81"/>
      <c r="P28" s="20">
        <f t="shared" si="12"/>
        <v>0</v>
      </c>
      <c r="Q28" s="29" t="str">
        <f t="shared" si="13"/>
        <v>OK</v>
      </c>
    </row>
    <row r="29" spans="1:17" ht="11.25" customHeight="1">
      <c r="A29" s="83"/>
      <c r="B29" s="75" t="s">
        <v>52</v>
      </c>
      <c r="C29" s="82">
        <v>2134</v>
      </c>
      <c r="D29" s="77">
        <v>22</v>
      </c>
      <c r="E29" s="77">
        <v>26</v>
      </c>
      <c r="F29" s="77">
        <f t="shared" si="7"/>
        <v>-4</v>
      </c>
      <c r="G29" s="77">
        <v>91</v>
      </c>
      <c r="H29" s="77">
        <v>91</v>
      </c>
      <c r="I29" s="77">
        <f t="shared" si="4"/>
        <v>0</v>
      </c>
      <c r="J29" s="77">
        <f t="shared" si="6"/>
        <v>-4</v>
      </c>
      <c r="K29" s="78">
        <f t="shared" si="11"/>
        <v>-0.18744142455482662</v>
      </c>
      <c r="L29" s="79">
        <f t="shared" si="8"/>
        <v>2130</v>
      </c>
      <c r="M29" s="77">
        <v>9.36</v>
      </c>
      <c r="N29" s="80">
        <f t="shared" si="14"/>
        <v>227.56410256410257</v>
      </c>
      <c r="O29" s="81"/>
      <c r="P29" s="20">
        <f t="shared" si="12"/>
        <v>-4</v>
      </c>
      <c r="Q29" s="29" t="str">
        <f t="shared" si="13"/>
        <v>OK</v>
      </c>
    </row>
    <row r="30" spans="1:17" ht="11.25" customHeight="1">
      <c r="A30" s="83"/>
      <c r="B30" s="75" t="s">
        <v>53</v>
      </c>
      <c r="C30" s="76">
        <v>993</v>
      </c>
      <c r="D30" s="77">
        <v>10</v>
      </c>
      <c r="E30" s="77">
        <v>6</v>
      </c>
      <c r="F30" s="77">
        <f t="shared" si="7"/>
        <v>4</v>
      </c>
      <c r="G30" s="77">
        <v>73</v>
      </c>
      <c r="H30" s="77">
        <v>50</v>
      </c>
      <c r="I30" s="77">
        <f t="shared" si="4"/>
        <v>23</v>
      </c>
      <c r="J30" s="77">
        <f t="shared" si="6"/>
        <v>27</v>
      </c>
      <c r="K30" s="78">
        <f t="shared" si="11"/>
        <v>2.719033232628399</v>
      </c>
      <c r="L30" s="79">
        <f t="shared" si="8"/>
        <v>1020</v>
      </c>
      <c r="M30" s="77">
        <v>11.68</v>
      </c>
      <c r="N30" s="80">
        <f t="shared" si="14"/>
        <v>87.32876712328768</v>
      </c>
      <c r="O30" s="81"/>
      <c r="P30" s="20">
        <f t="shared" si="12"/>
        <v>27</v>
      </c>
      <c r="Q30" s="29" t="str">
        <f t="shared" si="13"/>
        <v>OK</v>
      </c>
    </row>
    <row r="31" spans="1:17" ht="11.25" customHeight="1">
      <c r="A31" s="83"/>
      <c r="B31" s="75" t="s">
        <v>54</v>
      </c>
      <c r="C31" s="82">
        <v>999</v>
      </c>
      <c r="D31" s="77">
        <v>9</v>
      </c>
      <c r="E31" s="77">
        <v>11</v>
      </c>
      <c r="F31" s="77">
        <f t="shared" si="7"/>
        <v>-2</v>
      </c>
      <c r="G31" s="77">
        <v>38</v>
      </c>
      <c r="H31" s="77">
        <v>51</v>
      </c>
      <c r="I31" s="77">
        <f t="shared" si="4"/>
        <v>-13</v>
      </c>
      <c r="J31" s="77">
        <f t="shared" si="6"/>
        <v>-15</v>
      </c>
      <c r="K31" s="78">
        <f t="shared" si="11"/>
        <v>-1.5015015015015014</v>
      </c>
      <c r="L31" s="79">
        <f t="shared" si="8"/>
        <v>984</v>
      </c>
      <c r="M31" s="77">
        <v>9.44</v>
      </c>
      <c r="N31" s="80">
        <f t="shared" si="14"/>
        <v>104.23728813559323</v>
      </c>
      <c r="O31" s="81"/>
      <c r="P31" s="20">
        <f t="shared" si="12"/>
        <v>-15</v>
      </c>
      <c r="Q31" s="29" t="str">
        <f t="shared" si="13"/>
        <v>OK</v>
      </c>
    </row>
    <row r="32" spans="1:17" ht="11.25" customHeight="1">
      <c r="A32" s="83"/>
      <c r="B32" s="75" t="s">
        <v>55</v>
      </c>
      <c r="C32" s="76">
        <v>659</v>
      </c>
      <c r="D32" s="77">
        <v>7</v>
      </c>
      <c r="E32" s="77">
        <v>20</v>
      </c>
      <c r="F32" s="77">
        <f t="shared" si="7"/>
        <v>-13</v>
      </c>
      <c r="G32" s="77">
        <v>33</v>
      </c>
      <c r="H32" s="77">
        <v>34</v>
      </c>
      <c r="I32" s="77">
        <f t="shared" si="4"/>
        <v>-1</v>
      </c>
      <c r="J32" s="77">
        <f t="shared" si="6"/>
        <v>-14</v>
      </c>
      <c r="K32" s="78">
        <f t="shared" si="11"/>
        <v>-2.12443095599393</v>
      </c>
      <c r="L32" s="79">
        <f t="shared" si="8"/>
        <v>645</v>
      </c>
      <c r="M32" s="77">
        <v>6.26</v>
      </c>
      <c r="N32" s="80">
        <f t="shared" si="14"/>
        <v>103.03514376996806</v>
      </c>
      <c r="O32" s="81"/>
      <c r="P32" s="20">
        <f t="shared" si="12"/>
        <v>-14</v>
      </c>
      <c r="Q32" s="29" t="str">
        <f t="shared" si="13"/>
        <v>OK</v>
      </c>
    </row>
    <row r="33" spans="1:17" ht="11.25" customHeight="1">
      <c r="A33" s="83"/>
      <c r="B33" s="84" t="s">
        <v>56</v>
      </c>
      <c r="C33" s="92">
        <v>440</v>
      </c>
      <c r="D33" s="86">
        <v>3</v>
      </c>
      <c r="E33" s="86">
        <v>2</v>
      </c>
      <c r="F33" s="86">
        <f t="shared" si="7"/>
        <v>1</v>
      </c>
      <c r="G33" s="86">
        <v>29</v>
      </c>
      <c r="H33" s="86">
        <v>13</v>
      </c>
      <c r="I33" s="86">
        <f t="shared" si="4"/>
        <v>16</v>
      </c>
      <c r="J33" s="86">
        <f t="shared" si="6"/>
        <v>17</v>
      </c>
      <c r="K33" s="87">
        <f t="shared" si="11"/>
        <v>3.8636363636363638</v>
      </c>
      <c r="L33" s="88">
        <f t="shared" si="8"/>
        <v>457</v>
      </c>
      <c r="M33" s="86">
        <v>9.15</v>
      </c>
      <c r="N33" s="89">
        <f t="shared" si="14"/>
        <v>49.94535519125683</v>
      </c>
      <c r="O33" s="90"/>
      <c r="P33" s="38">
        <f t="shared" si="12"/>
        <v>17</v>
      </c>
      <c r="Q33" s="29" t="str">
        <f t="shared" si="13"/>
        <v>OK</v>
      </c>
    </row>
    <row r="34" spans="1:17" s="12" customFormat="1" ht="11.25" customHeight="1">
      <c r="A34" s="69" t="s">
        <v>39</v>
      </c>
      <c r="B34" s="62" t="s">
        <v>57</v>
      </c>
      <c r="C34" s="73">
        <f aca="true" t="shared" si="15" ref="C34:M34">SUM(C35:C39)</f>
        <v>7714</v>
      </c>
      <c r="D34" s="62">
        <f t="shared" si="15"/>
        <v>72</v>
      </c>
      <c r="E34" s="62">
        <f t="shared" si="15"/>
        <v>59</v>
      </c>
      <c r="F34" s="62">
        <f t="shared" si="15"/>
        <v>13</v>
      </c>
      <c r="G34" s="62">
        <f t="shared" si="15"/>
        <v>442</v>
      </c>
      <c r="H34" s="62">
        <f t="shared" si="15"/>
        <v>466</v>
      </c>
      <c r="I34" s="62">
        <f t="shared" si="15"/>
        <v>-24</v>
      </c>
      <c r="J34" s="62">
        <f t="shared" si="15"/>
        <v>-11</v>
      </c>
      <c r="K34" s="71">
        <f t="shared" si="15"/>
        <v>-0.5378066768839949</v>
      </c>
      <c r="L34" s="62">
        <f t="shared" si="15"/>
        <v>7703</v>
      </c>
      <c r="M34" s="62">
        <f t="shared" si="15"/>
        <v>68.34</v>
      </c>
      <c r="N34" s="66">
        <f t="shared" si="14"/>
        <v>112.71583260169739</v>
      </c>
      <c r="O34" s="72"/>
      <c r="P34" s="68">
        <f t="shared" si="12"/>
        <v>-11</v>
      </c>
      <c r="Q34" s="29" t="str">
        <f t="shared" si="13"/>
        <v>OK</v>
      </c>
    </row>
    <row r="35" spans="1:17" ht="11.25" customHeight="1">
      <c r="A35" s="74" t="s">
        <v>41</v>
      </c>
      <c r="B35" s="75" t="s">
        <v>58</v>
      </c>
      <c r="C35" s="82">
        <v>1963</v>
      </c>
      <c r="D35" s="77">
        <v>23</v>
      </c>
      <c r="E35" s="77">
        <v>20</v>
      </c>
      <c r="F35" s="77">
        <f t="shared" si="7"/>
        <v>3</v>
      </c>
      <c r="G35" s="77">
        <v>110</v>
      </c>
      <c r="H35" s="77">
        <v>112</v>
      </c>
      <c r="I35" s="77">
        <f t="shared" si="4"/>
        <v>-2</v>
      </c>
      <c r="J35" s="77">
        <f t="shared" si="6"/>
        <v>1</v>
      </c>
      <c r="K35" s="78">
        <f t="shared" si="11"/>
        <v>0.05094243504839532</v>
      </c>
      <c r="L35" s="79">
        <f t="shared" si="8"/>
        <v>1964</v>
      </c>
      <c r="M35" s="78">
        <v>19.7</v>
      </c>
      <c r="N35" s="80">
        <f t="shared" si="14"/>
        <v>99.69543147208122</v>
      </c>
      <c r="O35" s="81"/>
      <c r="P35" s="20">
        <f t="shared" si="12"/>
        <v>1</v>
      </c>
      <c r="Q35" s="29" t="str">
        <f t="shared" si="13"/>
        <v>OK</v>
      </c>
    </row>
    <row r="36" spans="1:17" ht="11.25" customHeight="1">
      <c r="A36" s="74" t="s">
        <v>6</v>
      </c>
      <c r="B36" s="75" t="s">
        <v>59</v>
      </c>
      <c r="C36" s="82">
        <v>1221</v>
      </c>
      <c r="D36" s="77">
        <v>10</v>
      </c>
      <c r="E36" s="77">
        <v>8</v>
      </c>
      <c r="F36" s="77">
        <f t="shared" si="7"/>
        <v>2</v>
      </c>
      <c r="G36" s="77">
        <v>80</v>
      </c>
      <c r="H36" s="77">
        <v>69</v>
      </c>
      <c r="I36" s="77">
        <f t="shared" si="4"/>
        <v>11</v>
      </c>
      <c r="J36" s="77">
        <f t="shared" si="6"/>
        <v>13</v>
      </c>
      <c r="K36" s="78">
        <f t="shared" si="11"/>
        <v>1.0647010647010646</v>
      </c>
      <c r="L36" s="79">
        <f t="shared" si="8"/>
        <v>1234</v>
      </c>
      <c r="M36" s="77">
        <v>16.22</v>
      </c>
      <c r="N36" s="80">
        <f t="shared" si="14"/>
        <v>76.07891491985204</v>
      </c>
      <c r="O36" s="81"/>
      <c r="P36" s="20">
        <f t="shared" si="12"/>
        <v>13</v>
      </c>
      <c r="Q36" s="29" t="str">
        <f t="shared" si="13"/>
        <v>OK</v>
      </c>
    </row>
    <row r="37" spans="1:17" ht="11.25" customHeight="1">
      <c r="A37" s="93"/>
      <c r="B37" s="75" t="s">
        <v>60</v>
      </c>
      <c r="C37" s="82">
        <v>1565</v>
      </c>
      <c r="D37" s="77">
        <v>14</v>
      </c>
      <c r="E37" s="77">
        <v>12</v>
      </c>
      <c r="F37" s="77">
        <f t="shared" si="7"/>
        <v>2</v>
      </c>
      <c r="G37" s="77">
        <v>104</v>
      </c>
      <c r="H37" s="77">
        <v>100</v>
      </c>
      <c r="I37" s="77">
        <f t="shared" si="4"/>
        <v>4</v>
      </c>
      <c r="J37" s="77">
        <f t="shared" si="6"/>
        <v>6</v>
      </c>
      <c r="K37" s="78">
        <f t="shared" si="11"/>
        <v>0.38338658146964855</v>
      </c>
      <c r="L37" s="79">
        <f t="shared" si="8"/>
        <v>1571</v>
      </c>
      <c r="M37" s="77">
        <v>13.44</v>
      </c>
      <c r="N37" s="80">
        <f t="shared" si="14"/>
        <v>116.88988095238096</v>
      </c>
      <c r="O37" s="81"/>
      <c r="P37" s="20">
        <f t="shared" si="12"/>
        <v>6</v>
      </c>
      <c r="Q37" s="29" t="str">
        <f t="shared" si="13"/>
        <v>OK</v>
      </c>
    </row>
    <row r="38" spans="1:17" ht="11.25" customHeight="1">
      <c r="A38" s="83"/>
      <c r="B38" s="75" t="s">
        <v>61</v>
      </c>
      <c r="C38" s="82">
        <v>1453</v>
      </c>
      <c r="D38" s="77">
        <v>14</v>
      </c>
      <c r="E38" s="77">
        <v>9</v>
      </c>
      <c r="F38" s="77">
        <f t="shared" si="7"/>
        <v>5</v>
      </c>
      <c r="G38" s="77">
        <v>52</v>
      </c>
      <c r="H38" s="77">
        <v>52</v>
      </c>
      <c r="I38" s="77">
        <f t="shared" si="4"/>
        <v>0</v>
      </c>
      <c r="J38" s="77">
        <f t="shared" si="6"/>
        <v>5</v>
      </c>
      <c r="K38" s="78">
        <f t="shared" si="11"/>
        <v>0.3441156228492774</v>
      </c>
      <c r="L38" s="79">
        <f t="shared" si="8"/>
        <v>1458</v>
      </c>
      <c r="M38" s="77">
        <v>11.08</v>
      </c>
      <c r="N38" s="80">
        <f t="shared" si="14"/>
        <v>131.5884476534296</v>
      </c>
      <c r="O38" s="81"/>
      <c r="P38" s="20">
        <f t="shared" si="12"/>
        <v>5</v>
      </c>
      <c r="Q38" s="29" t="str">
        <f t="shared" si="13"/>
        <v>OK</v>
      </c>
    </row>
    <row r="39" spans="1:17" ht="11.25" customHeight="1">
      <c r="A39" s="83"/>
      <c r="B39" s="75" t="s">
        <v>62</v>
      </c>
      <c r="C39" s="94">
        <v>1512</v>
      </c>
      <c r="D39" s="77">
        <v>11</v>
      </c>
      <c r="E39" s="77">
        <v>10</v>
      </c>
      <c r="F39" s="77">
        <f t="shared" si="7"/>
        <v>1</v>
      </c>
      <c r="G39" s="77">
        <v>96</v>
      </c>
      <c r="H39" s="77">
        <v>133</v>
      </c>
      <c r="I39" s="77">
        <f t="shared" si="4"/>
        <v>-37</v>
      </c>
      <c r="J39" s="77">
        <f t="shared" si="6"/>
        <v>-36</v>
      </c>
      <c r="K39" s="78">
        <f t="shared" si="11"/>
        <v>-2.380952380952381</v>
      </c>
      <c r="L39" s="79">
        <f t="shared" si="8"/>
        <v>1476</v>
      </c>
      <c r="M39" s="78">
        <v>7.9</v>
      </c>
      <c r="N39" s="95">
        <f t="shared" si="14"/>
        <v>186.83544303797467</v>
      </c>
      <c r="O39" s="81"/>
      <c r="P39" s="20">
        <f t="shared" si="12"/>
        <v>-36</v>
      </c>
      <c r="Q39" s="29" t="str">
        <f t="shared" si="13"/>
        <v>OK</v>
      </c>
    </row>
    <row r="40" spans="1:17" s="41" customFormat="1" ht="15" customHeight="1" thickBot="1">
      <c r="A40" s="60" t="s">
        <v>63</v>
      </c>
      <c r="B40" s="39"/>
      <c r="C40" s="96">
        <f>SUM(C34,C23,C8:C17)</f>
        <v>265819</v>
      </c>
      <c r="D40" s="96">
        <f aca="true" t="shared" si="16" ref="D40:N40">SUM(D34,D23,D8:D17)</f>
        <v>2503</v>
      </c>
      <c r="E40" s="96">
        <f t="shared" si="16"/>
        <v>2454</v>
      </c>
      <c r="F40" s="96">
        <f t="shared" si="16"/>
        <v>49</v>
      </c>
      <c r="G40" s="96">
        <f t="shared" si="16"/>
        <v>85595</v>
      </c>
      <c r="H40" s="96">
        <f t="shared" si="16"/>
        <v>86067</v>
      </c>
      <c r="I40" s="96">
        <f t="shared" si="16"/>
        <v>-472</v>
      </c>
      <c r="J40" s="96">
        <f t="shared" si="16"/>
        <v>-423</v>
      </c>
      <c r="K40" s="97">
        <f t="shared" si="16"/>
        <v>12.53946381523776</v>
      </c>
      <c r="L40" s="96">
        <f t="shared" si="16"/>
        <v>265396</v>
      </c>
      <c r="M40" s="97">
        <f t="shared" si="16"/>
        <v>1116.58</v>
      </c>
      <c r="N40" s="99">
        <f t="shared" si="16"/>
        <v>2646.1916765215024</v>
      </c>
      <c r="O40" s="46"/>
      <c r="P40" s="40">
        <f t="shared" si="12"/>
        <v>-423</v>
      </c>
      <c r="Q40" s="98" t="str">
        <f t="shared" si="13"/>
        <v>OK</v>
      </c>
    </row>
    <row r="41" spans="1:17" s="11" customFormat="1" ht="23.25" customHeight="1" thickTop="1">
      <c r="A41" s="11" t="s">
        <v>6</v>
      </c>
      <c r="B41" s="11" t="s">
        <v>6</v>
      </c>
      <c r="D41" s="102"/>
      <c r="E41" s="102"/>
      <c r="F41" s="102"/>
      <c r="G41" s="100"/>
      <c r="H41" s="100"/>
      <c r="I41" s="11" t="s">
        <v>6</v>
      </c>
      <c r="K41" s="11" t="s">
        <v>6</v>
      </c>
      <c r="L41" s="11" t="s">
        <v>6</v>
      </c>
      <c r="M41" s="11" t="s">
        <v>6</v>
      </c>
      <c r="P41" s="10" t="s">
        <v>6</v>
      </c>
      <c r="Q41" s="30"/>
    </row>
    <row r="42" spans="1:17" ht="12.75" customHeight="1">
      <c r="A42" s="101" t="s">
        <v>77</v>
      </c>
      <c r="B42" s="11"/>
      <c r="C42" s="11"/>
      <c r="D42" s="13"/>
      <c r="E42" s="11"/>
      <c r="F42" s="11"/>
      <c r="G42" s="11"/>
      <c r="H42" s="11"/>
      <c r="I42" s="11"/>
      <c r="J42" s="11"/>
      <c r="K42" s="11" t="s">
        <v>6</v>
      </c>
      <c r="L42" s="11"/>
      <c r="M42" s="11"/>
      <c r="N42" s="11"/>
      <c r="P42" s="4" t="s">
        <v>6</v>
      </c>
      <c r="Q42" s="31"/>
    </row>
    <row r="43" spans="3:17" ht="12.75"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Q43" s="31"/>
    </row>
    <row r="44" spans="3:17" ht="12.75"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Q44" s="31"/>
    </row>
    <row r="45" spans="3:17" ht="12.75"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Q45" s="31"/>
    </row>
    <row r="46" ht="12.75">
      <c r="Q46" s="31"/>
    </row>
  </sheetData>
  <sheetProtection password="CF5D" sheet="1" objects="1" scenarios="1"/>
  <mergeCells count="1">
    <mergeCell ref="D41:F41"/>
  </mergeCells>
  <printOptions/>
  <pageMargins left="0.3937007874015748" right="0.3937007874015748" top="0.5905511811023623" bottom="0" header="0.5118110236220472" footer="0.5118110236220472"/>
  <pageSetup firstPageNumber="0" useFirstPageNumber="1" fitToHeight="3" fitToWidth="2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Hauptamt</dc:creator>
  <cp:keywords/>
  <dc:description/>
  <cp:lastModifiedBy>grimme</cp:lastModifiedBy>
  <cp:lastPrinted>2002-01-22T09:09:17Z</cp:lastPrinted>
  <dcterms:created xsi:type="dcterms:W3CDTF">1996-07-01T13:49:44Z</dcterms:created>
  <dcterms:modified xsi:type="dcterms:W3CDTF">2003-06-30T09:12:42Z</dcterms:modified>
  <cp:category/>
  <cp:version/>
  <cp:contentType/>
  <cp:contentStatus/>
</cp:coreProperties>
</file>